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<sst xmlns="http://schemas.openxmlformats.org/spreadsheetml/2006/main" count="74" uniqueCount="62">
  <si>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</si>
  <si>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</si>
  <si>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</si>
  <si>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</si>
  <si>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</si>
  <si>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</si>
  <si>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</si>
  <si>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</si>
  <si>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</si>
  <si>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</si>
  <si>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</si>
  <si>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</si>
  <si>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</si>
  <si>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</si>
  <si>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</si>
  <si>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</si>
  <si>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</si>
  <si>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</si>
  <si>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</si>
  <si>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</si>
  <si>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</si>
  <si>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</si>
  <si>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</si>
  <si>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</si>
  <si>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Юбилейная  дом №32</t>
  </si>
  <si>
    <t>Стоимость работ, услуг в год, руб.</t>
  </si>
  <si>
    <t>Показатель</t>
  </si>
  <si>
    <t xml:space="preserve"> -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</si>
  <si>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</si>
  <si>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</si>
  <si>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</si>
  <si>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</si>
  <si>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</si>
  <si>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</si>
  <si>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</si>
  <si>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</si>
  <si>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</si>
  <si>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</si>
  <si>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</si>
  <si>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</si>
  <si>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</si>
  <si>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</si>
  <si>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</si>
  <si>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</si>
  <si>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</si>
  <si>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</si>
  <si>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</si>
  <si>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</si>
  <si>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</si>
  <si>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</si>
  <si>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</si>
  <si>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</si>
  <si>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</si>
  <si>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</si>
  <si>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</si>
  <si>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</si>
  <si>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</si>
  <si>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</si>
  <si>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</si>
  <si>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4294</t>
    </r>
  </si>
  <si>
    <t>18,40 руб/кв.м.  х 4294</t>
  </si>
  <si>
    <t>1,00 руб/кв.м.  х 4294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</si>
</sst>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4" fillId="0" borderId="10" xfId="59" applyFont="1" applyBorder="1" applyAlignment="1">
      <alignment horizontal="center" vertical="center" wrapText="1"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D5" sqref="D5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00390625" style="0" customWidth="1"/>
    <col min="6" max="6" width="3.00390625" style="0" customWidth="1"/>
    <col min="7" max="7" width="40.140625" style="0" customWidth="1"/>
    <col min="8" max="8" width="14.8515625" style="0" customWidth="1"/>
  </cols>
  <sheetData>
    <row r="1" spans="1:12" s="9" customFormat="1" ht="21">
      <c r="A1" s="40" t="s">
        <v>24</v>
      </c>
      <c r="B1" s="40"/>
      <c r="C1" s="40"/>
      <c r="D1" s="40"/>
      <c r="E1" s="40"/>
      <c r="F1" s="40"/>
      <c r="G1" s="40"/>
      <c r="H1" s="40"/>
      <c r="I1" s="8"/>
      <c r="J1" s="8"/>
      <c r="K1" s="8"/>
      <c r="L1" s="8"/>
    </row>
    <row r="2" spans="1:12" s="9" customFormat="1" ht="21">
      <c r="A2" s="40" t="s">
        <v>23</v>
      </c>
      <c r="B2" s="40"/>
      <c r="C2" s="40"/>
      <c r="D2" s="40"/>
      <c r="E2" s="40"/>
      <c r="F2" s="40"/>
      <c r="G2" s="40"/>
      <c r="H2" s="40"/>
      <c r="I2" s="8"/>
      <c r="J2" s="8"/>
      <c r="K2" s="8"/>
      <c r="L2" s="8"/>
    </row>
    <row r="4" spans="1:7" s="4" customFormat="1" ht="18.75">
      <c r="A4" s="4" t="s">
        <v>0</v>
      </c>
      <c r="G4" s="4" t="s">
        <v>9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2" t="s">
        <v>25</v>
      </c>
      <c r="F7" s="6"/>
      <c r="G7" s="5" t="s">
        <v>8</v>
      </c>
      <c r="H7" s="5" t="s">
        <v>26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59</v>
      </c>
      <c r="D8" s="13">
        <f>1.57*H9</f>
        <v>6741.58</v>
      </c>
      <c r="E8" s="13">
        <f>ROUND(D8*12,5)</f>
        <v>80898.96</v>
      </c>
      <c r="F8" s="6"/>
      <c r="G8" s="7" t="s">
        <v>10</v>
      </c>
      <c r="H8" s="13">
        <f>D11</f>
        <v>90045.18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60</v>
      </c>
      <c r="D9" s="13">
        <f>18.4*H9</f>
        <v>79009.59999999999</v>
      </c>
      <c r="E9" s="13">
        <f>ROUND(D9*12,5)</f>
        <v>948115.2</v>
      </c>
      <c r="F9" s="6"/>
      <c r="G9" s="7" t="s">
        <v>16</v>
      </c>
      <c r="H9" s="5">
        <v>4294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11</v>
      </c>
      <c r="C10" s="5" t="s">
        <v>61</v>
      </c>
      <c r="D10" s="13">
        <f>1*H9</f>
        <v>4294</v>
      </c>
      <c r="E10" s="13">
        <f>ROUND(D10*12,5)</f>
        <v>51528</v>
      </c>
      <c r="F10" s="6"/>
      <c r="G10" s="7" t="s">
        <v>20</v>
      </c>
      <c r="H10" s="11">
        <f>H8/H9</f>
        <v>20.97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13">
        <f>SUM(D8:D10)</f>
        <v>90045.18</v>
      </c>
      <c r="E11" s="13">
        <f>SUM(E8:E10)</f>
        <v>1080542.16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0"/>
      <c r="H12" s="10"/>
      <c r="I12" s="6"/>
      <c r="J12" s="2"/>
      <c r="K12" s="2"/>
      <c r="L12" s="2"/>
      <c r="M12" s="2"/>
      <c r="N12" s="2"/>
      <c r="O12" s="1"/>
    </row>
    <row r="13" spans="1:15" ht="20.25" customHeight="1">
      <c r="A13" s="10" t="s">
        <v>27</v>
      </c>
      <c r="B13" s="41" t="s">
        <v>58</v>
      </c>
      <c r="C13" s="41"/>
      <c r="D13" s="41"/>
      <c r="E13" s="41"/>
      <c r="F13" s="41"/>
      <c r="G13" s="41"/>
      <c r="H13" s="6"/>
      <c r="I13" s="10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C19" sqref="C19"/>
    </sheetView>
  </sheetViews>
  <sheetFormatPr defaultColWidth="8.8515625" defaultRowHeight="15"/>
  <cols>
    <col min="1" max="1" width="7.57421875" style="36" customWidth="1"/>
    <col min="2" max="2" width="92.140625" style="37" customWidth="1"/>
    <col min="3" max="3" width="18.8515625" style="38" customWidth="1"/>
    <col min="4" max="4" width="18.8515625" style="39" customWidth="1"/>
    <col min="5" max="5" width="50.421875" style="22" customWidth="1"/>
    <col min="6" max="16384" width="8.8515625" style="22" customWidth="1"/>
  </cols>
  <sheetData>
    <row r="1" spans="1:4" s="15" customFormat="1" ht="15.75">
      <c r="A1" s="14" t="s">
        <v>28</v>
      </c>
      <c r="C1" s="16"/>
      <c r="D1" s="17"/>
    </row>
    <row r="2" spans="1:11" s="15" customFormat="1" ht="15.75">
      <c r="A2" s="14" t="s">
        <v>15</v>
      </c>
      <c r="B2" s="18"/>
      <c r="C2" s="16"/>
      <c r="D2" s="17"/>
      <c r="E2" s="18"/>
      <c r="F2" s="18"/>
      <c r="G2" s="18"/>
      <c r="H2" s="18"/>
      <c r="I2" s="18"/>
      <c r="J2" s="18"/>
      <c r="K2" s="18"/>
    </row>
    <row r="3" spans="1:11" s="15" customFormat="1" ht="15.75">
      <c r="A3" s="14"/>
      <c r="B3" s="18"/>
      <c r="C3" s="16"/>
      <c r="D3" s="17"/>
      <c r="E3" s="18"/>
      <c r="F3" s="18"/>
      <c r="G3" s="18"/>
      <c r="H3" s="18"/>
      <c r="I3" s="18"/>
      <c r="J3" s="18"/>
      <c r="K3" s="18"/>
    </row>
    <row r="4" spans="1:5" ht="63">
      <c r="A4" s="19" t="s">
        <v>12</v>
      </c>
      <c r="B4" s="20" t="s">
        <v>13</v>
      </c>
      <c r="C4" s="20" t="s">
        <v>29</v>
      </c>
      <c r="D4" s="21" t="s">
        <v>30</v>
      </c>
      <c r="E4" s="20" t="s">
        <v>17</v>
      </c>
    </row>
    <row r="5" spans="1:5" ht="31.5">
      <c r="A5" s="23">
        <v>1</v>
      </c>
      <c r="B5" s="24" t="s">
        <v>31</v>
      </c>
      <c r="C5" s="25">
        <v>0.53</v>
      </c>
      <c r="D5" s="26">
        <f>C5*Расчет!$H$9*12</f>
        <v>27309.840000000004</v>
      </c>
      <c r="E5" s="27" t="s">
        <v>18</v>
      </c>
    </row>
    <row r="6" spans="1:5" ht="31.5">
      <c r="A6" s="23">
        <v>2</v>
      </c>
      <c r="B6" s="28" t="s">
        <v>32</v>
      </c>
      <c r="C6" s="25">
        <f>SUM(C7:C11)</f>
        <v>7.33</v>
      </c>
      <c r="D6" s="26">
        <f>C6*Расчет!$H$9*12</f>
        <v>377700.24</v>
      </c>
      <c r="E6" s="27" t="s">
        <v>18</v>
      </c>
    </row>
    <row r="7" spans="1:5" ht="31.5">
      <c r="A7" s="19" t="s">
        <v>33</v>
      </c>
      <c r="B7" s="29" t="s">
        <v>34</v>
      </c>
      <c r="C7" s="20">
        <v>2.07</v>
      </c>
      <c r="D7" s="21">
        <f>C7*Расчет!$H$9*12</f>
        <v>106662.95999999999</v>
      </c>
      <c r="E7" s="27" t="s">
        <v>18</v>
      </c>
    </row>
    <row r="8" spans="1:5" ht="31.5">
      <c r="A8" s="19" t="s">
        <v>35</v>
      </c>
      <c r="B8" s="29" t="s">
        <v>36</v>
      </c>
      <c r="C8" s="20">
        <v>0.17</v>
      </c>
      <c r="D8" s="21">
        <f>C8*Расчет!$H$9*12</f>
        <v>8759.76</v>
      </c>
      <c r="E8" s="27" t="s">
        <v>18</v>
      </c>
    </row>
    <row r="9" spans="1:5" ht="31.5">
      <c r="A9" s="19" t="s">
        <v>37</v>
      </c>
      <c r="B9" s="30" t="s">
        <v>38</v>
      </c>
      <c r="C9" s="20">
        <v>4.11</v>
      </c>
      <c r="D9" s="21">
        <f>C9*Расчет!$H$9*12</f>
        <v>211780.08000000002</v>
      </c>
      <c r="E9" s="27" t="s">
        <v>18</v>
      </c>
    </row>
    <row r="10" spans="1:5" ht="31.5">
      <c r="A10" s="19" t="s">
        <v>39</v>
      </c>
      <c r="B10" s="29" t="s">
        <v>40</v>
      </c>
      <c r="C10" s="20">
        <v>0.58</v>
      </c>
      <c r="D10" s="21">
        <f>C10*Расчет!$H$9*12</f>
        <v>29886.239999999998</v>
      </c>
      <c r="E10" s="27" t="s">
        <v>18</v>
      </c>
    </row>
    <row r="11" spans="1:5" ht="31.5">
      <c r="A11" s="19" t="s">
        <v>41</v>
      </c>
      <c r="B11" s="29" t="s">
        <v>42</v>
      </c>
      <c r="C11" s="20">
        <v>0.4</v>
      </c>
      <c r="D11" s="21">
        <f>C11*Расчет!$H$9*12</f>
        <v>20611.2</v>
      </c>
      <c r="E11" s="27" t="s">
        <v>18</v>
      </c>
    </row>
    <row r="12" spans="1:5" ht="31.5">
      <c r="A12" s="23" t="s">
        <v>43</v>
      </c>
      <c r="B12" s="31" t="s">
        <v>44</v>
      </c>
      <c r="C12" s="25">
        <f>SUM(C13:C16)</f>
        <v>10.54</v>
      </c>
      <c r="D12" s="26">
        <f>C12*Расчет!$H$9*12</f>
        <v>543105.1199999999</v>
      </c>
      <c r="E12" s="27" t="s">
        <v>18</v>
      </c>
    </row>
    <row r="13" spans="1:5" ht="31.5">
      <c r="A13" s="19" t="s">
        <v>45</v>
      </c>
      <c r="B13" s="29" t="s">
        <v>14</v>
      </c>
      <c r="C13" s="20">
        <v>4.82</v>
      </c>
      <c r="D13" s="21">
        <f>C13*Расчет!$H$9*12</f>
        <v>248364.96000000002</v>
      </c>
      <c r="E13" s="27" t="s">
        <v>18</v>
      </c>
    </row>
    <row r="14" spans="1:5" ht="31.5">
      <c r="A14" s="19" t="s">
        <v>46</v>
      </c>
      <c r="B14" s="29" t="s">
        <v>47</v>
      </c>
      <c r="C14" s="20">
        <v>4.54</v>
      </c>
      <c r="D14" s="21">
        <f>C14*Расчет!$H$9*12</f>
        <v>233937.12</v>
      </c>
      <c r="E14" s="27" t="s">
        <v>18</v>
      </c>
    </row>
    <row r="15" spans="1:5" ht="31.5">
      <c r="A15" s="19" t="s">
        <v>48</v>
      </c>
      <c r="B15" s="29" t="s">
        <v>49</v>
      </c>
      <c r="C15" s="20">
        <v>0.2</v>
      </c>
      <c r="D15" s="21">
        <f>C15*Расчет!$H$9*12</f>
        <v>10305.6</v>
      </c>
      <c r="E15" s="27" t="s">
        <v>18</v>
      </c>
    </row>
    <row r="16" spans="1:5" ht="31.5">
      <c r="A16" s="19" t="s">
        <v>50</v>
      </c>
      <c r="B16" s="30" t="s">
        <v>51</v>
      </c>
      <c r="C16" s="20">
        <v>0.98</v>
      </c>
      <c r="D16" s="21">
        <f>C16*Расчет!$H$9*12</f>
        <v>50497.44</v>
      </c>
      <c r="E16" s="27" t="s">
        <v>18</v>
      </c>
    </row>
    <row r="17" spans="1:5" ht="31.5">
      <c r="A17" s="23" t="s">
        <v>52</v>
      </c>
      <c r="B17" s="32" t="s">
        <v>53</v>
      </c>
      <c r="C17" s="25">
        <v>1.57</v>
      </c>
      <c r="D17" s="26">
        <f>C17*Расчет!$H$9*12</f>
        <v>80898.95999999999</v>
      </c>
      <c r="E17" s="27" t="s">
        <v>54</v>
      </c>
    </row>
    <row r="18" spans="1:5" ht="15.75">
      <c r="A18" s="23" t="s">
        <v>55</v>
      </c>
      <c r="B18" s="33" t="s">
        <v>56</v>
      </c>
      <c r="C18" s="25">
        <v>1</v>
      </c>
      <c r="D18" s="26">
        <f>C18*Расчет!$H$9*12</f>
        <v>51528</v>
      </c>
      <c r="E18" s="27" t="s">
        <v>22</v>
      </c>
    </row>
    <row r="19" spans="1:5" ht="15.75">
      <c r="A19" s="23"/>
      <c r="B19" s="28" t="s">
        <v>57</v>
      </c>
      <c r="C19" s="25">
        <f>C5+C6+C12+C17+C18</f>
        <v>20.97</v>
      </c>
      <c r="D19" s="34">
        <f>D5+D6+D12+D17+D18</f>
        <v>1080542.16</v>
      </c>
      <c r="E19" s="3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2022-12-28T13:22:12Z</dcterms:modified>
  <cp:category/>
  <cp:version/>
  <cp:contentType/>
  <cp:contentStatus/>
</cp:coreProperties>
</file>